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sonohy\2022 škola + školka\"/>
    </mc:Choice>
  </mc:AlternateContent>
  <bookViews>
    <workbookView xWindow="0" yWindow="0" windowWidth="28800" windowHeight="12225" activeTab="3"/>
  </bookViews>
  <sheets>
    <sheet name="Pokyny pro vyplnění" sheetId="11" r:id="rId1"/>
    <sheet name="Stavba" sheetId="1" r:id="rId2"/>
    <sheet name="VzorPolozky" sheetId="10" state="hidden" r:id="rId3"/>
    <sheet name="SO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Pol'!$A$1:$X$39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0" i="1" l="1"/>
  <c r="G8" i="12"/>
  <c r="G29" i="12" s="1"/>
  <c r="G9" i="12"/>
  <c r="M9" i="12" s="1"/>
  <c r="I9" i="12"/>
  <c r="I8" i="12" s="1"/>
  <c r="K9" i="12"/>
  <c r="K8" i="12" s="1"/>
  <c r="O9" i="12"/>
  <c r="O8" i="12" s="1"/>
  <c r="Q9" i="12"/>
  <c r="Q8" i="12" s="1"/>
  <c r="V9" i="12"/>
  <c r="G23" i="12"/>
  <c r="M23" i="12" s="1"/>
  <c r="I23" i="12"/>
  <c r="K23" i="12"/>
  <c r="O23" i="12"/>
  <c r="Q23" i="12"/>
  <c r="V23" i="12"/>
  <c r="G25" i="12"/>
  <c r="I50" i="1" s="1"/>
  <c r="I19" i="1" s="1"/>
  <c r="G26" i="12"/>
  <c r="M26" i="12" s="1"/>
  <c r="M25" i="12" s="1"/>
  <c r="I26" i="12"/>
  <c r="I25" i="12" s="1"/>
  <c r="K26" i="12"/>
  <c r="K25" i="12" s="1"/>
  <c r="O26" i="12"/>
  <c r="O25" i="12" s="1"/>
  <c r="Q26" i="12"/>
  <c r="Q25" i="12" s="1"/>
  <c r="V26" i="12"/>
  <c r="V25" i="12" s="1"/>
  <c r="AE29" i="12"/>
  <c r="F41" i="1" s="1"/>
  <c r="H41" i="1" s="1"/>
  <c r="I41" i="1" s="1"/>
  <c r="AF29" i="12"/>
  <c r="G41" i="1" s="1"/>
  <c r="I20" i="1"/>
  <c r="I18" i="1"/>
  <c r="I16" i="1"/>
  <c r="F39" i="1" l="1"/>
  <c r="F42" i="1" s="1"/>
  <c r="G23" i="1" s="1"/>
  <c r="A23" i="1" s="1"/>
  <c r="G39" i="1"/>
  <c r="G40" i="1"/>
  <c r="H40" i="1" s="1"/>
  <c r="I40" i="1" s="1"/>
  <c r="M8" i="12"/>
  <c r="I49" i="1"/>
  <c r="V8" i="12"/>
  <c r="J28" i="1"/>
  <c r="J26" i="1"/>
  <c r="G38" i="1"/>
  <c r="F38" i="1"/>
  <c r="J23" i="1"/>
  <c r="J24" i="1"/>
  <c r="J25" i="1"/>
  <c r="J27" i="1"/>
  <c r="E24" i="1"/>
  <c r="E26" i="1"/>
  <c r="I17" i="1" l="1"/>
  <c r="I21" i="1" s="1"/>
  <c r="I51" i="1"/>
  <c r="H39" i="1"/>
  <c r="G42" i="1"/>
  <c r="G25" i="1" s="1"/>
  <c r="A25" i="1" s="1"/>
  <c r="G24" i="1"/>
  <c r="A24" i="1"/>
  <c r="G26" i="1" l="1"/>
  <c r="A26" i="1"/>
  <c r="I39" i="1"/>
  <c r="I42" i="1" s="1"/>
  <c r="H42" i="1"/>
  <c r="A27" i="1"/>
  <c r="G29" i="1" s="1"/>
  <c r="G27" i="1" s="1"/>
  <c r="G28" i="1"/>
  <c r="J49" i="1"/>
  <c r="J50" i="1"/>
  <c r="J39" i="1" l="1"/>
  <c r="J42" i="1" s="1"/>
  <c r="J41" i="1"/>
  <c r="J40" i="1"/>
  <c r="J51" i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<sst xmlns="http://schemas.openxmlformats.org/spreadsheetml/2006/main" count="187" uniqueCount="119">
  <si>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</si>
  <si>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</si>
  <si>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</si>
  <si>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</si>
  <si>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</si>
  <si>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</si>
  <si>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</si>
  <si>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</si>
  <si>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</si>
  <si>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</si>
  <si>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</si>
  <si>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</si>
  <si>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</si>
  <si>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</si>
  <si>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</si>
  <si>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</si>
  <si>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</si>
  <si>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</si>
  <si>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</si>
  <si>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</si>
  <si>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</si>
  <si>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</si>
  <si>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</si>
  <si>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</si>
  <si>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</si>
  <si>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</si>
  <si>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</si>
  <si>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</si>
  <si>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</si>
  <si>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</si>
  <si>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</si>
  <si>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</si>
  <si>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</si>
  <si>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</si>
  <si>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</si>
  <si>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</si>
  <si>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</si>
  <si>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</si>
  <si>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</si>
  <si>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</si>
  <si>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</si>
  <si>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</si>
  <si>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</si>
  <si>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</si>
  <si>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Stříška - oprava ZŠ Bosonohy</t>
  </si>
  <si>
    <t>SO01</t>
  </si>
  <si>
    <t>Objekt:</t>
  </si>
  <si>
    <t>Rozpočet:</t>
  </si>
  <si>
    <t>0082021</t>
  </si>
  <si>
    <t>Stavba</t>
  </si>
  <si>
    <t>Celkem za stavbu</t>
  </si>
  <si>
    <t>CZK</t>
  </si>
  <si>
    <t>Rekapitulace dílů</t>
  </si>
  <si>
    <t>Typ dílu</t>
  </si>
  <si>
    <t>767</t>
  </si>
  <si>
    <t>Konstrukce zámečnické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</si>
  <si>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</si>
  <si>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</si>
  <si>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</si>
  <si>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</si>
  <si>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</si>
  <si>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</si>
  <si>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</si>
  <si>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</si>
  <si>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</si>
  <si>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</si>
  <si>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</si>
  <si>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</si>
  <si>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</si>
  <si>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</si>
  <si>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</si>
  <si>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</si>
  <si>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</si>
  <si>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</si>
  <si>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</si>
  <si>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</si>
  <si>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</si>
  <si>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</si>
  <si>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</si>
  <si>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</si>
  <si>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</si>
  <si>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</si>
  <si>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</si>
  <si>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</si>
  <si>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</si>
  <si>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767-01</t>
  </si>
  <si>
    <t>kompl</t>
  </si>
  <si>
    <t>Vlastní</t>
  </si>
  <si>
    <t>Indiv</t>
  </si>
  <si>
    <t>Práce</t>
  </si>
  <si>
    <t>POL1_</t>
  </si>
  <si>
    <t>Al konstrukce z jaklu 100x50x2 (vaznice, pozednice, krokve) : 1</t>
  </si>
  <si>
    <t>VV</t>
  </si>
  <si>
    <t xml:space="preserve">povrchová úprava Al profilů : </t>
  </si>
  <si>
    <t xml:space="preserve">standard ELOX nejblíže RAL9006 : </t>
  </si>
  <si>
    <t xml:space="preserve">Počet krokví - 8Ks : </t>
  </si>
  <si>
    <t xml:space="preserve">Oplechování pozednice (u zdi)  Al plech o tl. 0,6mm : </t>
  </si>
  <si>
    <t xml:space="preserve">., jednostr. lak RAL 9006 : </t>
  </si>
  <si>
    <t xml:space="preserve">Výplň - bezpečnostní lepené sklo : </t>
  </si>
  <si>
    <t xml:space="preserve">BEZ okapu Marley : </t>
  </si>
  <si>
    <t xml:space="preserve">výpň zábradlí - connex 33.2 s mléč.fólií : </t>
  </si>
  <si>
    <t xml:space="preserve">2 kusy zábradlí 2,35/1,05 : </t>
  </si>
  <si>
    <t xml:space="preserve">madlo zábradlí AL profil 50 mm v zábr. 1100 : </t>
  </si>
  <si>
    <t xml:space="preserve">podepření stříšky AL jakl -50/100 : </t>
  </si>
  <si>
    <t>767-02</t>
  </si>
  <si>
    <t>Demontáž včetně likvidace a zapravení děr, původní ocelové konstrukce s nápisem</t>
  </si>
  <si>
    <t>1</t>
  </si>
  <si>
    <t>005121 R</t>
  </si>
  <si>
    <t>Zařízení staveniště</t>
  </si>
  <si>
    <t>Soubor</t>
  </si>
  <si>
    <t>RTS 20/ I</t>
  </si>
  <si>
    <t>VRN</t>
  </si>
  <si>
    <t>POL99_2</t>
  </si>
  <si>
    <t>SUM</t>
  </si>
  <si>
    <t>Poznámky uchazeče k zadání</t>
  </si>
  <si>
    <t>POPUZIV</t>
  </si>
  <si>
    <t>END</t>
  </si>
  <si>
    <t>D+ M stříška nad vstupem do ZŠ 4500 x 2000 mm, podchozí 2100 mm</t>
  </si>
  <si>
    <t xml:space="preserve">connex 3.3.1 mléčná folie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</si>
</sst>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1" t="s">
        <v>41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29" zoomScaleNormal="100" zoomScaleSheetLayoutView="75" workbookViewId="0">
      <selection activeCell="D34" sqref="D34:E3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7" t="s">
        <v>4</v>
      </c>
      <c r="C1" s="218"/>
      <c r="D1" s="218"/>
      <c r="E1" s="218"/>
      <c r="F1" s="218"/>
      <c r="G1" s="218"/>
      <c r="H1" s="218"/>
      <c r="I1" s="218"/>
      <c r="J1" s="219"/>
    </row>
    <row r="2" spans="1:15" ht="36" customHeight="1" x14ac:dyDescent="0.2">
      <c r="A2" s="2"/>
      <c r="B2" s="77" t="s">
        <v>24</v>
      </c>
      <c r="C2" s="78"/>
      <c r="D2" s="79" t="s">
        <v>48</v>
      </c>
      <c r="E2" s="223" t="s">
        <v>44</v>
      </c>
      <c r="F2" s="224"/>
      <c r="G2" s="224"/>
      <c r="H2" s="224"/>
      <c r="I2" s="224"/>
      <c r="J2" s="225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26" t="s">
        <v>44</v>
      </c>
      <c r="F3" s="227"/>
      <c r="G3" s="227"/>
      <c r="H3" s="227"/>
      <c r="I3" s="227"/>
      <c r="J3" s="228"/>
    </row>
    <row r="4" spans="1:15" ht="23.25" customHeight="1" x14ac:dyDescent="0.2">
      <c r="A4" s="76">
        <v>1008</v>
      </c>
      <c r="B4" s="82" t="s">
        <v>47</v>
      </c>
      <c r="C4" s="83"/>
      <c r="D4" s="84" t="s">
        <v>43</v>
      </c>
      <c r="E4" s="206" t="s">
        <v>44</v>
      </c>
      <c r="F4" s="207"/>
      <c r="G4" s="207"/>
      <c r="H4" s="207"/>
      <c r="I4" s="207"/>
      <c r="J4" s="208"/>
    </row>
    <row r="5" spans="1:15" ht="24" customHeight="1" x14ac:dyDescent="0.2">
      <c r="A5" s="2"/>
      <c r="B5" s="31" t="s">
        <v>23</v>
      </c>
      <c r="D5" s="211"/>
      <c r="E5" s="212"/>
      <c r="F5" s="212"/>
      <c r="G5" s="212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3"/>
      <c r="E6" s="214"/>
      <c r="F6" s="214"/>
      <c r="G6" s="21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5"/>
      <c r="F7" s="216"/>
      <c r="G7" s="21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0"/>
      <c r="E11" s="230"/>
      <c r="F11" s="230"/>
      <c r="G11" s="230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05"/>
      <c r="E12" s="205"/>
      <c r="F12" s="205"/>
      <c r="G12" s="205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09"/>
      <c r="F13" s="210"/>
      <c r="G13" s="21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29"/>
      <c r="F15" s="229"/>
      <c r="G15" s="231"/>
      <c r="H15" s="231"/>
      <c r="I15" s="231" t="s">
        <v>31</v>
      </c>
      <c r="J15" s="232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94"/>
      <c r="F16" s="195"/>
      <c r="G16" s="194"/>
      <c r="H16" s="195"/>
      <c r="I16" s="194">
        <f>SUMIF(F49:F50,A16,I49:I50)+SUMIF(F49:F50,"PSU",I49:I50)</f>
        <v>0</v>
      </c>
      <c r="J16" s="196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94"/>
      <c r="F17" s="195"/>
      <c r="G17" s="194"/>
      <c r="H17" s="195"/>
      <c r="I17" s="194">
        <f>SUMIF(F49:F50,A17,I49:I50)</f>
        <v>0</v>
      </c>
      <c r="J17" s="196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94"/>
      <c r="F18" s="195"/>
      <c r="G18" s="194"/>
      <c r="H18" s="195"/>
      <c r="I18" s="194">
        <f>SUMIF(F49:F50,A18,I49:I50)</f>
        <v>0</v>
      </c>
      <c r="J18" s="196"/>
    </row>
    <row r="19" spans="1:10" ht="23.25" customHeight="1" x14ac:dyDescent="0.2">
      <c r="A19" s="139" t="s">
        <v>56</v>
      </c>
      <c r="B19" s="38" t="s">
        <v>29</v>
      </c>
      <c r="C19" s="62"/>
      <c r="D19" s="63"/>
      <c r="E19" s="194"/>
      <c r="F19" s="195"/>
      <c r="G19" s="194"/>
      <c r="H19" s="195"/>
      <c r="I19" s="194">
        <f>SUMIF(F49:F50,A19,I49:I50)</f>
        <v>0</v>
      </c>
      <c r="J19" s="196"/>
    </row>
    <row r="20" spans="1:10" ht="23.25" customHeight="1" x14ac:dyDescent="0.2">
      <c r="A20" s="139" t="s">
        <v>57</v>
      </c>
      <c r="B20" s="38" t="s">
        <v>30</v>
      </c>
      <c r="C20" s="62"/>
      <c r="D20" s="63"/>
      <c r="E20" s="194"/>
      <c r="F20" s="195"/>
      <c r="G20" s="194"/>
      <c r="H20" s="195"/>
      <c r="I20" s="194">
        <f>SUMIF(F49:F50,A20,I49:I50)</f>
        <v>0</v>
      </c>
      <c r="J20" s="196"/>
    </row>
    <row r="21" spans="1:10" ht="23.25" customHeight="1" x14ac:dyDescent="0.2">
      <c r="A21" s="2"/>
      <c r="B21" s="48" t="s">
        <v>31</v>
      </c>
      <c r="C21" s="64"/>
      <c r="D21" s="65"/>
      <c r="E21" s="197"/>
      <c r="F21" s="233"/>
      <c r="G21" s="197"/>
      <c r="H21" s="233"/>
      <c r="I21" s="197">
        <f>SUM(I16:J20)</f>
        <v>0</v>
      </c>
      <c r="J21" s="19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2">
        <f>ZakladDPHSniVypocet</f>
        <v>0</v>
      </c>
      <c r="H23" s="193"/>
      <c r="I23" s="19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0">
        <f>A23</f>
        <v>0</v>
      </c>
      <c r="H24" s="191"/>
      <c r="I24" s="19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2">
        <f>ZakladDPHZaklVypocet</f>
        <v>0</v>
      </c>
      <c r="H25" s="193"/>
      <c r="I25" s="19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0">
        <f>A25</f>
        <v>0</v>
      </c>
      <c r="H26" s="221"/>
      <c r="I26" s="22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2">
        <f>CenaCelkem-(ZakladDPHSni+DPHSni+ZakladDPHZakl+DPHZakl)</f>
        <v>0</v>
      </c>
      <c r="H27" s="222"/>
      <c r="I27" s="22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00">
        <f>ZakladDPHSniVypocet+ZakladDPHZaklVypocet</f>
        <v>0</v>
      </c>
      <c r="H28" s="200"/>
      <c r="I28" s="200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199">
        <f>A27</f>
        <v>0</v>
      </c>
      <c r="H29" s="199"/>
      <c r="I29" s="199"/>
      <c r="J29" s="120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1"/>
      <c r="E34" s="202"/>
      <c r="G34" s="203"/>
      <c r="H34" s="204"/>
      <c r="I34" s="204"/>
      <c r="J34" s="25"/>
    </row>
    <row r="35" spans="1:10" ht="12.75" customHeight="1" x14ac:dyDescent="0.2">
      <c r="A35" s="2"/>
      <c r="B35" s="2"/>
      <c r="D35" s="189" t="s">
        <v>2</v>
      </c>
      <c r="E35" s="18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49</v>
      </c>
      <c r="C39" s="184"/>
      <c r="D39" s="184"/>
      <c r="E39" s="184"/>
      <c r="F39" s="100">
        <f>'SO01 01 Pol'!AE29</f>
        <v>0</v>
      </c>
      <c r="G39" s="101">
        <f>'SO01 01 Pol'!AF29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45</v>
      </c>
      <c r="C40" s="185" t="s">
        <v>44</v>
      </c>
      <c r="D40" s="185"/>
      <c r="E40" s="185"/>
      <c r="F40" s="105">
        <f>'SO01 01 Pol'!AE29</f>
        <v>0</v>
      </c>
      <c r="G40" s="106">
        <f>'SO01 01 Pol'!AF29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43</v>
      </c>
      <c r="C41" s="184" t="s">
        <v>44</v>
      </c>
      <c r="D41" s="184"/>
      <c r="E41" s="184"/>
      <c r="F41" s="109">
        <f>'SO01 01 Pol'!AE29</f>
        <v>0</v>
      </c>
      <c r="G41" s="102">
        <f>'SO01 01 Pol'!AF29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186" t="s">
        <v>50</v>
      </c>
      <c r="C42" s="187"/>
      <c r="D42" s="187"/>
      <c r="E42" s="188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52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53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54</v>
      </c>
      <c r="C49" s="182" t="s">
        <v>55</v>
      </c>
      <c r="D49" s="183"/>
      <c r="E49" s="183"/>
      <c r="F49" s="135" t="s">
        <v>27</v>
      </c>
      <c r="G49" s="136"/>
      <c r="H49" s="136"/>
      <c r="I49" s="136">
        <f>'SO01 01 Pol'!G8</f>
        <v>0</v>
      </c>
      <c r="J49" s="133" t="str">
        <f>IF(I51=0,"",I49/I51*100)</f>
        <v/>
      </c>
    </row>
    <row r="50" spans="1:10" ht="36.75" customHeight="1" x14ac:dyDescent="0.2">
      <c r="A50" s="124"/>
      <c r="B50" s="129" t="s">
        <v>56</v>
      </c>
      <c r="C50" s="182" t="s">
        <v>29</v>
      </c>
      <c r="D50" s="183"/>
      <c r="E50" s="183"/>
      <c r="F50" s="135" t="s">
        <v>56</v>
      </c>
      <c r="G50" s="136"/>
      <c r="H50" s="136"/>
      <c r="I50" s="136">
        <f>'SO01 01 Pol'!G25</f>
        <v>0</v>
      </c>
      <c r="J50" s="133" t="str">
        <f>IF(I51=0,"",I50/I51*100)</f>
        <v/>
      </c>
    </row>
    <row r="51" spans="1:10" ht="25.5" customHeight="1" x14ac:dyDescent="0.2">
      <c r="A51" s="125"/>
      <c r="B51" s="130" t="s">
        <v>1</v>
      </c>
      <c r="C51" s="131"/>
      <c r="D51" s="132"/>
      <c r="E51" s="132"/>
      <c r="F51" s="137"/>
      <c r="G51" s="138"/>
      <c r="H51" s="138"/>
      <c r="I51" s="138">
        <f>SUM(I49:I50)</f>
        <v>0</v>
      </c>
      <c r="J51" s="134">
        <f>SUM(J49:J50)</f>
        <v>0</v>
      </c>
    </row>
    <row r="52" spans="1:10" x14ac:dyDescent="0.2">
      <c r="F52" s="87"/>
      <c r="G52" s="87"/>
      <c r="H52" s="87"/>
      <c r="I52" s="87"/>
      <c r="J52" s="88"/>
    </row>
    <row r="53" spans="1:10" x14ac:dyDescent="0.2">
      <c r="F53" s="87"/>
      <c r="G53" s="87"/>
      <c r="H53" s="87"/>
      <c r="I53" s="87"/>
      <c r="J53" s="88"/>
    </row>
    <row r="54" spans="1:10" x14ac:dyDescent="0.2">
      <c r="F54" s="87"/>
      <c r="G54" s="87"/>
      <c r="H54" s="87"/>
      <c r="I54" s="87"/>
      <c r="J5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0:E50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4" t="s">
        <v>7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50" t="s">
        <v>8</v>
      </c>
      <c r="B2" s="49"/>
      <c r="C2" s="236"/>
      <c r="D2" s="236"/>
      <c r="E2" s="236"/>
      <c r="F2" s="236"/>
      <c r="G2" s="237"/>
    </row>
    <row r="3" spans="1:7" ht="24.95" customHeight="1" x14ac:dyDescent="0.2">
      <c r="A3" s="50" t="s">
        <v>9</v>
      </c>
      <c r="B3" s="49"/>
      <c r="C3" s="236"/>
      <c r="D3" s="236"/>
      <c r="E3" s="236"/>
      <c r="F3" s="236"/>
      <c r="G3" s="237"/>
    </row>
    <row r="4" spans="1:7" ht="24.95" customHeight="1" x14ac:dyDescent="0.2">
      <c r="A4" s="50" t="s">
        <v>10</v>
      </c>
      <c r="B4" s="49"/>
      <c r="C4" s="236"/>
      <c r="D4" s="236"/>
      <c r="E4" s="236"/>
      <c r="F4" s="236"/>
      <c r="G4" s="23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xSplit="1" topLeftCell="B1" activePane="topRight" state="frozen"/>
      <selection activeCell="A8" sqref="A8"/>
      <selection pane="topRight" activeCell="C17" sqref="C17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58</v>
      </c>
    </row>
    <row r="2" spans="1:60" ht="24.95" customHeight="1" x14ac:dyDescent="0.2">
      <c r="A2" s="140" t="s">
        <v>8</v>
      </c>
      <c r="B2" s="49" t="s">
        <v>48</v>
      </c>
      <c r="C2" s="251" t="s">
        <v>44</v>
      </c>
      <c r="D2" s="252"/>
      <c r="E2" s="252"/>
      <c r="F2" s="252"/>
      <c r="G2" s="253"/>
      <c r="AG2" t="s">
        <v>59</v>
      </c>
    </row>
    <row r="3" spans="1:60" ht="24.95" customHeight="1" x14ac:dyDescent="0.2">
      <c r="A3" s="140" t="s">
        <v>9</v>
      </c>
      <c r="B3" s="49" t="s">
        <v>45</v>
      </c>
      <c r="C3" s="251" t="s">
        <v>44</v>
      </c>
      <c r="D3" s="252"/>
      <c r="E3" s="252"/>
      <c r="F3" s="252"/>
      <c r="G3" s="253"/>
      <c r="AC3" s="122" t="s">
        <v>59</v>
      </c>
      <c r="AG3" t="s">
        <v>60</v>
      </c>
    </row>
    <row r="4" spans="1:60" ht="24.95" customHeight="1" x14ac:dyDescent="0.2">
      <c r="A4" s="141" t="s">
        <v>10</v>
      </c>
      <c r="B4" s="142" t="s">
        <v>43</v>
      </c>
      <c r="C4" s="254" t="s">
        <v>44</v>
      </c>
      <c r="D4" s="255"/>
      <c r="E4" s="255"/>
      <c r="F4" s="255"/>
      <c r="G4" s="256"/>
      <c r="AG4" t="s">
        <v>61</v>
      </c>
    </row>
    <row r="5" spans="1:60" x14ac:dyDescent="0.2">
      <c r="D5" s="10"/>
    </row>
    <row r="6" spans="1:60" ht="38.25" x14ac:dyDescent="0.2">
      <c r="A6" s="144" t="s">
        <v>62</v>
      </c>
      <c r="B6" s="146" t="s">
        <v>63</v>
      </c>
      <c r="C6" s="146" t="s">
        <v>64</v>
      </c>
      <c r="D6" s="145" t="s">
        <v>65</v>
      </c>
      <c r="E6" s="144" t="s">
        <v>66</v>
      </c>
      <c r="F6" s="143" t="s">
        <v>67</v>
      </c>
      <c r="G6" s="144" t="s">
        <v>31</v>
      </c>
      <c r="H6" s="147" t="s">
        <v>32</v>
      </c>
      <c r="I6" s="147" t="s">
        <v>68</v>
      </c>
      <c r="J6" s="147" t="s">
        <v>33</v>
      </c>
      <c r="K6" s="147" t="s">
        <v>69</v>
      </c>
      <c r="L6" s="147" t="s">
        <v>70</v>
      </c>
      <c r="M6" s="147" t="s">
        <v>71</v>
      </c>
      <c r="N6" s="147" t="s">
        <v>72</v>
      </c>
      <c r="O6" s="147" t="s">
        <v>73</v>
      </c>
      <c r="P6" s="147" t="s">
        <v>74</v>
      </c>
      <c r="Q6" s="147" t="s">
        <v>75</v>
      </c>
      <c r="R6" s="147" t="s">
        <v>76</v>
      </c>
      <c r="S6" s="147" t="s">
        <v>77</v>
      </c>
      <c r="T6" s="147" t="s">
        <v>78</v>
      </c>
      <c r="U6" s="147" t="s">
        <v>79</v>
      </c>
      <c r="V6" s="147" t="s">
        <v>80</v>
      </c>
      <c r="W6" s="147" t="s">
        <v>81</v>
      </c>
      <c r="X6" s="147" t="s">
        <v>82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83</v>
      </c>
      <c r="B8" s="163" t="s">
        <v>54</v>
      </c>
      <c r="C8" s="175" t="s">
        <v>55</v>
      </c>
      <c r="D8" s="164"/>
      <c r="E8" s="165"/>
      <c r="F8" s="166"/>
      <c r="G8" s="167">
        <f>SUMIF(AG9:AG24,"&lt;&gt;NOR",G9:G24)</f>
        <v>0</v>
      </c>
      <c r="H8" s="161"/>
      <c r="I8" s="161">
        <f>SUM(I9:I24)</f>
        <v>0</v>
      </c>
      <c r="J8" s="161"/>
      <c r="K8" s="161">
        <f>SUM(K9:K24)</f>
        <v>0</v>
      </c>
      <c r="L8" s="161"/>
      <c r="M8" s="161">
        <f>SUM(M9:M24)</f>
        <v>0</v>
      </c>
      <c r="N8" s="161"/>
      <c r="O8" s="161">
        <f>SUM(O9:O24)</f>
        <v>0</v>
      </c>
      <c r="P8" s="161"/>
      <c r="Q8" s="161">
        <f>SUM(Q9:Q24)</f>
        <v>0</v>
      </c>
      <c r="R8" s="161"/>
      <c r="S8" s="161"/>
      <c r="T8" s="161"/>
      <c r="U8" s="161"/>
      <c r="V8" s="161">
        <f>SUM(V9:V24)</f>
        <v>0</v>
      </c>
      <c r="W8" s="161"/>
      <c r="X8" s="161"/>
      <c r="AG8" t="s">
        <v>84</v>
      </c>
    </row>
    <row r="9" spans="1:60" ht="22.5" outlineLevel="1" x14ac:dyDescent="0.2">
      <c r="A9" s="168">
        <v>1</v>
      </c>
      <c r="B9" s="169" t="s">
        <v>85</v>
      </c>
      <c r="C9" s="176" t="s">
        <v>117</v>
      </c>
      <c r="D9" s="170" t="s">
        <v>86</v>
      </c>
      <c r="E9" s="171">
        <v>1</v>
      </c>
      <c r="F9" s="172"/>
      <c r="G9" s="173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87</v>
      </c>
      <c r="T9" s="157" t="s">
        <v>88</v>
      </c>
      <c r="U9" s="157">
        <v>0</v>
      </c>
      <c r="V9" s="157">
        <f>ROUND(E9*U9,2)</f>
        <v>0</v>
      </c>
      <c r="W9" s="157"/>
      <c r="X9" s="157" t="s">
        <v>89</v>
      </c>
      <c r="Y9" s="148"/>
      <c r="Z9" s="148"/>
      <c r="AA9" s="148"/>
      <c r="AB9" s="148"/>
      <c r="AC9" s="148"/>
      <c r="AD9" s="148"/>
      <c r="AE9" s="148"/>
      <c r="AF9" s="148"/>
      <c r="AG9" s="148" t="s">
        <v>90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55"/>
      <c r="B10" s="156"/>
      <c r="C10" s="177" t="s">
        <v>91</v>
      </c>
      <c r="D10" s="159"/>
      <c r="E10" s="160">
        <v>1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92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77" t="s">
        <v>93</v>
      </c>
      <c r="D11" s="159"/>
      <c r="E11" s="160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92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77" t="s">
        <v>94</v>
      </c>
      <c r="D12" s="159"/>
      <c r="E12" s="160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92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77" t="s">
        <v>95</v>
      </c>
      <c r="D13" s="159"/>
      <c r="E13" s="160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92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77" t="s">
        <v>96</v>
      </c>
      <c r="D14" s="159"/>
      <c r="E14" s="160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92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77" t="s">
        <v>97</v>
      </c>
      <c r="D15" s="159"/>
      <c r="E15" s="160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92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77" t="s">
        <v>98</v>
      </c>
      <c r="D16" s="159"/>
      <c r="E16" s="160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92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77" t="s">
        <v>118</v>
      </c>
      <c r="D17" s="159"/>
      <c r="E17" s="160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92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77" t="s">
        <v>99</v>
      </c>
      <c r="D18" s="159"/>
      <c r="E18" s="160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92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77" t="s">
        <v>100</v>
      </c>
      <c r="D19" s="159"/>
      <c r="E19" s="160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92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77" t="s">
        <v>101</v>
      </c>
      <c r="D20" s="159"/>
      <c r="E20" s="160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92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77" t="s">
        <v>102</v>
      </c>
      <c r="D21" s="159"/>
      <c r="E21" s="160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92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77" t="s">
        <v>103</v>
      </c>
      <c r="D22" s="159"/>
      <c r="E22" s="160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92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8">
        <v>2</v>
      </c>
      <c r="B23" s="169" t="s">
        <v>104</v>
      </c>
      <c r="C23" s="176" t="s">
        <v>105</v>
      </c>
      <c r="D23" s="170" t="s">
        <v>86</v>
      </c>
      <c r="E23" s="171">
        <v>1</v>
      </c>
      <c r="F23" s="172"/>
      <c r="G23" s="173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7"/>
      <c r="S23" s="157" t="s">
        <v>87</v>
      </c>
      <c r="T23" s="157" t="s">
        <v>88</v>
      </c>
      <c r="U23" s="157">
        <v>0</v>
      </c>
      <c r="V23" s="157">
        <f>ROUND(E23*U23,2)</f>
        <v>0</v>
      </c>
      <c r="W23" s="157"/>
      <c r="X23" s="157" t="s">
        <v>89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90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77" t="s">
        <v>106</v>
      </c>
      <c r="D24" s="159"/>
      <c r="E24" s="160">
        <v>1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92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62" t="s">
        <v>83</v>
      </c>
      <c r="B25" s="163" t="s">
        <v>56</v>
      </c>
      <c r="C25" s="175" t="s">
        <v>29</v>
      </c>
      <c r="D25" s="164"/>
      <c r="E25" s="165"/>
      <c r="F25" s="166"/>
      <c r="G25" s="167">
        <f>SUMIF(AG26:AG27,"&lt;&gt;NOR",G26:G27)</f>
        <v>0</v>
      </c>
      <c r="H25" s="161"/>
      <c r="I25" s="161">
        <f>SUM(I26:I27)</f>
        <v>0</v>
      </c>
      <c r="J25" s="161"/>
      <c r="K25" s="161">
        <f>SUM(K26:K27)</f>
        <v>0</v>
      </c>
      <c r="L25" s="161"/>
      <c r="M25" s="161">
        <f>SUM(M26:M27)</f>
        <v>0</v>
      </c>
      <c r="N25" s="161"/>
      <c r="O25" s="161">
        <f>SUM(O26:O27)</f>
        <v>0</v>
      </c>
      <c r="P25" s="161"/>
      <c r="Q25" s="161">
        <f>SUM(Q26:Q27)</f>
        <v>0</v>
      </c>
      <c r="R25" s="161"/>
      <c r="S25" s="161"/>
      <c r="T25" s="161"/>
      <c r="U25" s="161"/>
      <c r="V25" s="161">
        <f>SUM(V26:V27)</f>
        <v>0</v>
      </c>
      <c r="W25" s="161"/>
      <c r="X25" s="161"/>
      <c r="AG25" t="s">
        <v>84</v>
      </c>
    </row>
    <row r="26" spans="1:60" outlineLevel="1" x14ac:dyDescent="0.2">
      <c r="A26" s="168">
        <v>3</v>
      </c>
      <c r="B26" s="169" t="s">
        <v>107</v>
      </c>
      <c r="C26" s="176" t="s">
        <v>108</v>
      </c>
      <c r="D26" s="170" t="s">
        <v>109</v>
      </c>
      <c r="E26" s="171">
        <v>1</v>
      </c>
      <c r="F26" s="172"/>
      <c r="G26" s="173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21</v>
      </c>
      <c r="M26" s="157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7"/>
      <c r="S26" s="157" t="s">
        <v>110</v>
      </c>
      <c r="T26" s="157" t="s">
        <v>88</v>
      </c>
      <c r="U26" s="157">
        <v>0</v>
      </c>
      <c r="V26" s="157">
        <f>ROUND(E26*U26,2)</f>
        <v>0</v>
      </c>
      <c r="W26" s="157"/>
      <c r="X26" s="157" t="s">
        <v>111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112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77" t="s">
        <v>106</v>
      </c>
      <c r="D27" s="159"/>
      <c r="E27" s="160">
        <v>1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92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x14ac:dyDescent="0.2">
      <c r="A28" s="3"/>
      <c r="B28" s="4"/>
      <c r="C28" s="178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v>15</v>
      </c>
      <c r="AF28">
        <v>21</v>
      </c>
      <c r="AG28" t="s">
        <v>70</v>
      </c>
    </row>
    <row r="29" spans="1:60" x14ac:dyDescent="0.2">
      <c r="A29" s="151"/>
      <c r="B29" s="152" t="s">
        <v>31</v>
      </c>
      <c r="C29" s="179"/>
      <c r="D29" s="153"/>
      <c r="E29" s="154"/>
      <c r="F29" s="154"/>
      <c r="G29" s="174">
        <f>G8+G25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E29">
        <f>SUMIF(L7:L27,AE28,G7:G27)</f>
        <v>0</v>
      </c>
      <c r="AF29">
        <f>SUMIF(L7:L27,AF28,G7:G27)</f>
        <v>0</v>
      </c>
      <c r="AG29" t="s">
        <v>113</v>
      </c>
    </row>
    <row r="30" spans="1:60" x14ac:dyDescent="0.2">
      <c r="A30" s="3"/>
      <c r="B30" s="4"/>
      <c r="C30" s="178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3"/>
      <c r="B31" s="4"/>
      <c r="C31" s="178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257" t="s">
        <v>114</v>
      </c>
      <c r="B32" s="257"/>
      <c r="C32" s="258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 x14ac:dyDescent="0.2">
      <c r="A33" s="238"/>
      <c r="B33" s="239"/>
      <c r="C33" s="240"/>
      <c r="D33" s="239"/>
      <c r="E33" s="239"/>
      <c r="F33" s="239"/>
      <c r="G33" s="24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G33" t="s">
        <v>115</v>
      </c>
    </row>
    <row r="34" spans="1:33" x14ac:dyDescent="0.2">
      <c r="A34" s="242"/>
      <c r="B34" s="243"/>
      <c r="C34" s="244"/>
      <c r="D34" s="243"/>
      <c r="E34" s="243"/>
      <c r="F34" s="243"/>
      <c r="G34" s="24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">
      <c r="A35" s="242"/>
      <c r="B35" s="243"/>
      <c r="C35" s="244"/>
      <c r="D35" s="243"/>
      <c r="E35" s="243"/>
      <c r="F35" s="243"/>
      <c r="G35" s="24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">
      <c r="A36" s="242"/>
      <c r="B36" s="243"/>
      <c r="C36" s="244"/>
      <c r="D36" s="243"/>
      <c r="E36" s="243"/>
      <c r="F36" s="243"/>
      <c r="G36" s="24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">
      <c r="A37" s="246"/>
      <c r="B37" s="247"/>
      <c r="C37" s="248"/>
      <c r="D37" s="247"/>
      <c r="E37" s="247"/>
      <c r="F37" s="247"/>
      <c r="G37" s="24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">
      <c r="A38" s="3"/>
      <c r="B38" s="4"/>
      <c r="C38" s="178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33" x14ac:dyDescent="0.2">
      <c r="C39" s="180"/>
      <c r="D39" s="10"/>
      <c r="AG39" t="s">
        <v>116</v>
      </c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33:G37"/>
    <mergeCell ref="A1:G1"/>
    <mergeCell ref="C2:G2"/>
    <mergeCell ref="C3:G3"/>
    <mergeCell ref="C4:G4"/>
    <mergeCell ref="A32:C3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oadresa</vt:lpstr>
      <vt:lpstr>Stavba!Objednatel</vt:lpstr>
      <vt:lpstr>Stavba!Objekt</vt:lpstr>
      <vt:lpstr>'SO01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2019-03-19T12:27:02Z</cp:lastPrinted>
  <dcterms:created xsi:type="dcterms:W3CDTF">2009-04-08T07:15:50Z</dcterms:created>
  <dcterms:modified xsi:type="dcterms:W3CDTF">2022-02-07T17:08:08Z</dcterms:modified>
</cp:coreProperties>
</file>